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max\OneDrive\Escritorio\"/>
    </mc:Choice>
  </mc:AlternateContent>
  <workbookProtection workbookAlgorithmName="SHA-512" workbookHashValue="3kJ87zNy8yc9YpgmpSITHfcAxyPuBovv7rkE1fNx0cgrygDszNPh513sBw88qZKQF1X8S7Xyxr0W2iKdYP0jqA==" workbookSaltValue="NSqlYTfufu7mJrW5bUbaFA==" workbookSpinCount="100000" lockStructure="1"/>
  <bookViews>
    <workbookView xWindow="0" yWindow="0" windowWidth="20370" windowHeight="745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5" i="1" l="1"/>
  <c r="E6" i="1"/>
  <c r="E7" i="1"/>
  <c r="E8" i="1"/>
  <c r="E9" i="1"/>
  <c r="E4" i="1"/>
  <c r="F5" i="1" l="1"/>
  <c r="F7" i="1"/>
  <c r="F8" i="1"/>
  <c r="F9" i="1"/>
  <c r="F4" i="1"/>
  <c r="D10" i="1"/>
  <c r="D11" i="1" s="1"/>
  <c r="F10" i="1" l="1"/>
  <c r="F11" i="1" s="1"/>
  <c r="D12" i="1" l="1"/>
  <c r="F12" i="1" s="1"/>
</calcChain>
</file>

<file path=xl/sharedStrings.xml><?xml version="1.0" encoding="utf-8"?>
<sst xmlns="http://schemas.openxmlformats.org/spreadsheetml/2006/main" count="33" uniqueCount="32">
  <si>
    <t>Calibre</t>
  </si>
  <si>
    <t>N conductores</t>
  </si>
  <si>
    <t>Total</t>
  </si>
  <si>
    <t>Criterio %</t>
  </si>
  <si>
    <t>Ducto</t>
  </si>
  <si>
    <t>DUCTOS</t>
  </si>
  <si>
    <t>1/2"</t>
  </si>
  <si>
    <t>3/4"</t>
  </si>
  <si>
    <t>1"</t>
  </si>
  <si>
    <t>1 1/4"</t>
  </si>
  <si>
    <t>1 1/2"</t>
  </si>
  <si>
    <t>2"</t>
  </si>
  <si>
    <t>3"</t>
  </si>
  <si>
    <t>Area mm2</t>
  </si>
  <si>
    <t>14 AWG</t>
  </si>
  <si>
    <t>12 AWG</t>
  </si>
  <si>
    <t>10 AWG</t>
  </si>
  <si>
    <t>8 AWG</t>
  </si>
  <si>
    <t>6 AWG</t>
  </si>
  <si>
    <t>4 AWG</t>
  </si>
  <si>
    <t>2 AWG</t>
  </si>
  <si>
    <t>1/0 AWG</t>
  </si>
  <si>
    <t>2/0 AWG</t>
  </si>
  <si>
    <t>Area Calibre[mm2]</t>
  </si>
  <si>
    <t>···</t>
  </si>
  <si>
    <t>ww.e1max.co</t>
  </si>
  <si>
    <t>CALCULO DE DUCTOS ELECTRICOS</t>
  </si>
  <si>
    <t>Cubierta</t>
  </si>
  <si>
    <t>Area Cond [mm2]</t>
  </si>
  <si>
    <t>TW</t>
  </si>
  <si>
    <t>THW</t>
  </si>
  <si>
    <t>THHN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</si>
</sst>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ill="1" applyBorder="1"/>
    <xf numFmtId="1" fontId="0" fillId="0" borderId="0" xfId="0" applyNumberFormat="1" applyFill="1" applyBorder="1"/>
    <xf numFmtId="0" fontId="0" fillId="0" borderId="0" xfId="0" applyProtection="1"/>
    <xf numFmtId="0" fontId="2" fillId="3" borderId="11" xfId="0" applyFon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right" vertical="center"/>
    </xf>
    <xf numFmtId="0" fontId="2" fillId="4" borderId="12" xfId="0" applyFont="1" applyFill="1" applyBorder="1" applyAlignment="1" applyProtection="1">
      <alignment vertical="center"/>
    </xf>
    <xf numFmtId="2" fontId="2" fillId="4" borderId="12" xfId="0" applyNumberFormat="1" applyFont="1" applyFill="1" applyBorder="1" applyAlignment="1" applyProtection="1">
      <alignment vertical="center"/>
    </xf>
    <xf numFmtId="0" fontId="4" fillId="5" borderId="13" xfId="0" applyFont="1" applyFill="1" applyBorder="1" applyAlignment="1" applyProtection="1">
      <alignment horizontal="right"/>
    </xf>
    <xf numFmtId="0" fontId="2" fillId="4" borderId="2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2" fillId="4" borderId="5" xfId="0" applyFont="1" applyFill="1" applyBorder="1" applyAlignment="1" applyProtection="1">
      <alignment vertical="center"/>
    </xf>
    <xf numFmtId="9" fontId="2" fillId="4" borderId="6" xfId="1" applyFont="1" applyFill="1" applyBorder="1" applyAlignment="1" applyProtection="1">
      <alignment vertical="center"/>
    </xf>
    <xf numFmtId="0" fontId="6" fillId="5" borderId="7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right" vertical="center"/>
    </xf>
    <xf numFmtId="0" fontId="7" fillId="0" borderId="0" xfId="2" applyProtection="1"/>
    <xf numFmtId="0" fontId="2" fillId="4" borderId="14" xfId="0" applyFont="1" applyFill="1" applyBorder="1" applyAlignment="1" applyProtection="1">
      <alignment vertical="center"/>
    </xf>
    <xf numFmtId="0" fontId="5" fillId="5" borderId="15" xfId="0" applyFont="1" applyFill="1" applyBorder="1" applyAlignment="1" applyProtection="1">
      <alignment vertical="center"/>
    </xf>
    <xf numFmtId="0" fontId="3" fillId="0" borderId="0" xfId="0" applyFont="1" applyProtection="1"/>
    <xf numFmtId="0" fontId="0" fillId="0" borderId="0" xfId="0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right" vertical="center"/>
      <protection locked="0"/>
    </xf>
    <xf numFmtId="0" fontId="0" fillId="6" borderId="1" xfId="0" applyFill="1" applyBorder="1" applyAlignment="1" applyProtection="1">
      <alignment horizontal="right" vertical="center"/>
      <protection locked="0"/>
    </xf>
    <xf numFmtId="0" fontId="0" fillId="6" borderId="16" xfId="0" applyFill="1" applyBorder="1" applyAlignment="1" applyProtection="1">
      <alignment horizontal="right" vertical="center"/>
      <protection locked="0"/>
    </xf>
    <xf numFmtId="0" fontId="0" fillId="6" borderId="17" xfId="0" applyFill="1" applyBorder="1" applyAlignment="1" applyProtection="1">
      <alignment horizontal="right" vertical="center"/>
      <protection locked="0"/>
    </xf>
    <xf numFmtId="0" fontId="0" fillId="2" borderId="1" xfId="0" applyFill="1" applyBorder="1" applyProtection="1"/>
    <xf numFmtId="0" fontId="0" fillId="2" borderId="1" xfId="0" applyFont="1" applyFill="1" applyBorder="1" applyProtection="1"/>
    <xf numFmtId="0" fontId="0" fillId="0" borderId="1" xfId="0" applyFont="1" applyBorder="1" applyProtection="1"/>
    <xf numFmtId="0" fontId="0" fillId="0" borderId="1" xfId="0" applyBorder="1" applyProtection="1"/>
    <xf numFmtId="16" fontId="0" fillId="0" borderId="1" xfId="0" applyNumberFormat="1" applyFont="1" applyBorder="1" applyProtection="1"/>
    <xf numFmtId="0" fontId="0" fillId="2" borderId="1" xfId="0" quotePrefix="1" applyFont="1" applyFill="1" applyBorder="1" applyProtection="1"/>
    <xf numFmtId="0" fontId="2" fillId="3" borderId="18" xfId="0" applyFont="1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right" vertical="center"/>
      <protection locked="0"/>
    </xf>
    <xf numFmtId="0" fontId="2" fillId="4" borderId="20" xfId="0" applyFont="1" applyFill="1" applyBorder="1" applyAlignment="1" applyProtection="1">
      <alignment vertical="center"/>
    </xf>
    <xf numFmtId="0" fontId="6" fillId="5" borderId="15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8" fillId="0" borderId="1" xfId="0" applyFont="1" applyBorder="1" applyProtection="1"/>
    <xf numFmtId="0" fontId="0" fillId="0" borderId="10" xfId="0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  <protection locked="0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1max.co/app/ductos/ductos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H20" sqref="H20"/>
    </sheetView>
  </sheetViews>
  <sheetFormatPr baseColWidth="10" defaultRowHeight="15" x14ac:dyDescent="0.25"/>
  <cols>
    <col min="1" max="1" width="5.140625" style="19" customWidth="1"/>
    <col min="2" max="3" width="9.28515625" style="19" customWidth="1"/>
    <col min="4" max="4" width="14.140625" style="19" bestFit="1" customWidth="1"/>
    <col min="5" max="5" width="18.42578125" style="19" hidden="1" customWidth="1"/>
    <col min="6" max="6" width="17.42578125" style="19" customWidth="1"/>
    <col min="7" max="16384" width="11.42578125" style="19"/>
  </cols>
  <sheetData>
    <row r="1" spans="2:7" ht="42.75" customHeight="1" x14ac:dyDescent="0.25">
      <c r="B1" s="41" t="s">
        <v>26</v>
      </c>
      <c r="C1" s="41"/>
      <c r="D1" s="41"/>
      <c r="E1" s="41"/>
      <c r="F1" s="41"/>
    </row>
    <row r="2" spans="2:7" ht="15.75" thickBot="1" x14ac:dyDescent="0.3"/>
    <row r="3" spans="2:7" x14ac:dyDescent="0.25">
      <c r="B3" s="20" t="s">
        <v>0</v>
      </c>
      <c r="C3" s="33" t="s">
        <v>27</v>
      </c>
      <c r="D3" s="21" t="s">
        <v>1</v>
      </c>
      <c r="E3" s="22" t="s">
        <v>23</v>
      </c>
      <c r="F3" s="4" t="s">
        <v>28</v>
      </c>
    </row>
    <row r="4" spans="2:7" x14ac:dyDescent="0.25">
      <c r="B4" s="23" t="s">
        <v>14</v>
      </c>
      <c r="C4" s="34"/>
      <c r="D4" s="24"/>
      <c r="E4" s="40">
        <f>_xlfn.IFNA(VLOOKUP(B4,Hoja2!A2:E11,IF(C4="TW",4,IF(C4="THW",5,IF(C4="THHN",3,2))),FALSE),0)</f>
        <v>0</v>
      </c>
      <c r="F4" s="5">
        <f>D4*E4</f>
        <v>0</v>
      </c>
    </row>
    <row r="5" spans="2:7" x14ac:dyDescent="0.25">
      <c r="B5" s="23"/>
      <c r="C5" s="34"/>
      <c r="D5" s="24"/>
      <c r="E5" s="40">
        <f>_xlfn.IFNA(VLOOKUP(B5,Hoja2!A3:E12,IF(C5="TW",4,IF(C5="THW",5,IF(C5="THHN",3,2))),FALSE),0)</f>
        <v>0</v>
      </c>
      <c r="F5" s="5">
        <f t="shared" ref="F5:F9" si="0">D5*E5</f>
        <v>0</v>
      </c>
    </row>
    <row r="6" spans="2:7" x14ac:dyDescent="0.25">
      <c r="B6" s="23"/>
      <c r="C6" s="34"/>
      <c r="D6" s="24"/>
      <c r="E6" s="40">
        <f>_xlfn.IFNA(VLOOKUP(B6,Hoja2!A4:E13,IF(C6="TW",4,IF(C6="THW",5,IF(C6="THHN",3,2))),FALSE),0)</f>
        <v>0</v>
      </c>
      <c r="F6" s="5">
        <f t="shared" si="0"/>
        <v>0</v>
      </c>
    </row>
    <row r="7" spans="2:7" x14ac:dyDescent="0.25">
      <c r="B7" s="23"/>
      <c r="C7" s="34"/>
      <c r="D7" s="24"/>
      <c r="E7" s="40">
        <f>_xlfn.IFNA(VLOOKUP(B7,Hoja2!A5:E14,IF(C7="TW",4,IF(C7="THW",5,IF(C7="THHN",3,2))),FALSE),0)</f>
        <v>0</v>
      </c>
      <c r="F7" s="5">
        <f t="shared" si="0"/>
        <v>0</v>
      </c>
    </row>
    <row r="8" spans="2:7" x14ac:dyDescent="0.25">
      <c r="B8" s="23"/>
      <c r="C8" s="34"/>
      <c r="D8" s="24"/>
      <c r="E8" s="40">
        <f>_xlfn.IFNA(VLOOKUP(B8,Hoja2!A6:E15,IF(C8="TW",4,IF(C8="THW",5,IF(C8="THHN",3,2))),FALSE),0)</f>
        <v>0</v>
      </c>
      <c r="F8" s="5">
        <f t="shared" si="0"/>
        <v>0</v>
      </c>
    </row>
    <row r="9" spans="2:7" ht="15.75" thickBot="1" x14ac:dyDescent="0.3">
      <c r="B9" s="25"/>
      <c r="C9" s="34"/>
      <c r="D9" s="26"/>
      <c r="E9" s="40">
        <f>_xlfn.IFNA(VLOOKUP(B9,Hoja2!A7:E16,IF(C9="TW",4,IF(C9="THW",5,IF(C9="THHN",3,2))),FALSE),0)</f>
        <v>0</v>
      </c>
      <c r="F9" s="5">
        <f t="shared" si="0"/>
        <v>0</v>
      </c>
    </row>
    <row r="10" spans="2:7" s="3" customFormat="1" x14ac:dyDescent="0.25">
      <c r="B10" s="9" t="s">
        <v>2</v>
      </c>
      <c r="C10" s="35"/>
      <c r="D10" s="10">
        <f>SUM(D4:D9)</f>
        <v>0</v>
      </c>
      <c r="E10" s="16"/>
      <c r="F10" s="6">
        <f>SUM(F4:F9)</f>
        <v>0</v>
      </c>
    </row>
    <row r="11" spans="2:7" s="3" customFormat="1" x14ac:dyDescent="0.25">
      <c r="B11" s="11" t="s">
        <v>3</v>
      </c>
      <c r="C11" s="16"/>
      <c r="D11" s="12">
        <f>IF(D10=1,0.53,IF(D10=2,0.31,IF(D10&gt;2,0.4,0)))</f>
        <v>0</v>
      </c>
      <c r="E11" s="16"/>
      <c r="F11" s="7">
        <f>IF(D11=0,0,F10/D11)</f>
        <v>0</v>
      </c>
    </row>
    <row r="12" spans="2:7" s="3" customFormat="1" ht="24" thickBot="1" x14ac:dyDescent="0.4">
      <c r="B12" s="13" t="s">
        <v>4</v>
      </c>
      <c r="C12" s="36"/>
      <c r="D12" s="14" t="str">
        <f>INDEX(Hoja2!G2:H9,MATCH(F11,Hoja2!H2:H9,-1),1)</f>
        <v>···</v>
      </c>
      <c r="E12" s="17"/>
      <c r="F12" s="8" t="str">
        <f>CONCATENATE(VLOOKUP(D12,Hoja2!G2:H9,2,FALSE)," mm2")</f>
        <v>0 mm2</v>
      </c>
      <c r="G12" s="18"/>
    </row>
    <row r="13" spans="2:7" s="3" customFormat="1" x14ac:dyDescent="0.25"/>
    <row r="14" spans="2:7" s="3" customFormat="1" x14ac:dyDescent="0.25">
      <c r="B14" s="15" t="s">
        <v>25</v>
      </c>
      <c r="C14" s="15"/>
    </row>
  </sheetData>
  <sheetProtection algorithmName="SHA-512" hashValue="wPQj3edMUC02oYaIqfw1qkWjhlyfr34mXqtiKvHp5WMobqjiHdKcp+c31dyWATnoDQIgHj0R1noeNY4vSW+kZA==" saltValue="neUlDnRy3dPesxYmfde4HQ==" spinCount="100000" sheet="1" selectLockedCells="1"/>
  <mergeCells count="1">
    <mergeCell ref="B1:F1"/>
  </mergeCells>
  <hyperlinks>
    <hyperlink ref="B14" r:id="rId1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Hoja2!$A$2:$A$11</xm:f>
          </x14:formula1>
          <xm:sqref>B5:B9</xm:sqref>
        </x14:dataValidation>
        <x14:dataValidation type="list" showInputMessage="1" showErrorMessage="1">
          <x14:formula1>
            <xm:f>Hoja2!$A$2:$A$11</xm:f>
          </x14:formula1>
          <xm:sqref>B4</xm:sqref>
        </x14:dataValidation>
        <x14:dataValidation type="list" showInputMessage="1" showErrorMessage="1">
          <x14:formula1>
            <xm:f>Hoja2!$B$1:$E$1</xm:f>
          </x14:formula1>
          <xm:sqref>C4:C9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B6" sqref="B6"/>
    </sheetView>
  </sheetViews>
  <sheetFormatPr baseColWidth="10" defaultRowHeight="15" x14ac:dyDescent="0.25"/>
  <cols>
    <col min="1" max="2" width="9.42578125" customWidth="1"/>
    <col min="6" max="6" width="5.140625" customWidth="1"/>
    <col min="10" max="10" width="11.42578125" style="1"/>
    <col min="12" max="12" width="13.140625" customWidth="1"/>
    <col min="13" max="13" width="13.28515625" customWidth="1"/>
    <col min="14" max="14" width="16.85546875" bestFit="1" customWidth="1"/>
  </cols>
  <sheetData>
    <row r="1" spans="1:14" ht="31.5" customHeight="1" x14ac:dyDescent="0.25">
      <c r="A1" s="27"/>
      <c r="B1" s="27"/>
      <c r="C1" s="37" t="s">
        <v>31</v>
      </c>
      <c r="D1" s="37" t="s">
        <v>29</v>
      </c>
      <c r="E1" s="37" t="s">
        <v>30</v>
      </c>
      <c r="F1" s="3"/>
      <c r="G1" s="38" t="s">
        <v>5</v>
      </c>
      <c r="H1" s="38" t="s">
        <v>13</v>
      </c>
    </row>
    <row r="2" spans="1:14" x14ac:dyDescent="0.25">
      <c r="A2" s="27"/>
      <c r="B2" s="27">
        <v>0</v>
      </c>
      <c r="C2" s="27">
        <v>0</v>
      </c>
      <c r="D2" s="27">
        <v>0</v>
      </c>
      <c r="E2" s="27">
        <v>0</v>
      </c>
      <c r="F2" s="3"/>
      <c r="G2" s="29" t="s">
        <v>12</v>
      </c>
      <c r="H2" s="29">
        <v>5278</v>
      </c>
    </row>
    <row r="3" spans="1:14" x14ac:dyDescent="0.25">
      <c r="A3" s="30" t="s">
        <v>14</v>
      </c>
      <c r="B3" s="30">
        <v>0</v>
      </c>
      <c r="C3" s="29">
        <v>6.6</v>
      </c>
      <c r="D3" s="29">
        <v>7.8</v>
      </c>
      <c r="E3" s="29">
        <v>9.02</v>
      </c>
      <c r="F3" s="3"/>
      <c r="G3" s="29" t="s">
        <v>11</v>
      </c>
      <c r="H3" s="29">
        <v>2374</v>
      </c>
      <c r="J3" s="2"/>
    </row>
    <row r="4" spans="1:14" x14ac:dyDescent="0.25">
      <c r="A4" s="30" t="s">
        <v>15</v>
      </c>
      <c r="B4" s="30">
        <v>0</v>
      </c>
      <c r="C4" s="30">
        <v>8.9700000000000006</v>
      </c>
      <c r="D4" s="30">
        <v>10</v>
      </c>
      <c r="E4" s="30">
        <v>11.65</v>
      </c>
      <c r="F4" s="3"/>
      <c r="G4" s="29" t="s">
        <v>10</v>
      </c>
      <c r="H4" s="29">
        <v>1519</v>
      </c>
    </row>
    <row r="5" spans="1:14" x14ac:dyDescent="0.25">
      <c r="A5" s="30" t="s">
        <v>16</v>
      </c>
      <c r="B5" s="30">
        <v>0</v>
      </c>
      <c r="C5" s="30">
        <v>14.25</v>
      </c>
      <c r="D5" s="30">
        <v>13.3</v>
      </c>
      <c r="E5" s="30">
        <v>15.56</v>
      </c>
      <c r="F5" s="3"/>
      <c r="G5" s="29" t="s">
        <v>9</v>
      </c>
      <c r="H5" s="29">
        <v>1133</v>
      </c>
    </row>
    <row r="6" spans="1:14" x14ac:dyDescent="0.25">
      <c r="A6" s="30" t="s">
        <v>17</v>
      </c>
      <c r="B6" s="39">
        <v>0</v>
      </c>
      <c r="C6" s="30">
        <v>23.76</v>
      </c>
      <c r="D6" s="30">
        <v>24.1</v>
      </c>
      <c r="E6" s="30">
        <v>28</v>
      </c>
      <c r="F6" s="3"/>
      <c r="G6" s="29" t="s">
        <v>8</v>
      </c>
      <c r="H6" s="29">
        <v>707</v>
      </c>
    </row>
    <row r="7" spans="1:14" x14ac:dyDescent="0.25">
      <c r="A7" s="30" t="s">
        <v>18</v>
      </c>
      <c r="B7" s="30">
        <v>0</v>
      </c>
      <c r="C7" s="30">
        <v>32.270000000000003</v>
      </c>
      <c r="D7" s="30">
        <v>40.200000000000003</v>
      </c>
      <c r="E7" s="30">
        <v>46.45</v>
      </c>
      <c r="F7" s="3"/>
      <c r="G7" s="29" t="s">
        <v>7</v>
      </c>
      <c r="H7" s="29">
        <v>415</v>
      </c>
    </row>
    <row r="8" spans="1:14" x14ac:dyDescent="0.25">
      <c r="A8" s="30" t="s">
        <v>19</v>
      </c>
      <c r="B8" s="30">
        <v>0</v>
      </c>
      <c r="C8" s="30">
        <v>85.56</v>
      </c>
      <c r="D8" s="30">
        <v>53.2</v>
      </c>
      <c r="E8" s="30">
        <v>61.94</v>
      </c>
      <c r="F8" s="3"/>
      <c r="G8" s="31" t="s">
        <v>6</v>
      </c>
      <c r="H8" s="29">
        <v>254</v>
      </c>
    </row>
    <row r="9" spans="1:14" x14ac:dyDescent="0.25">
      <c r="A9" s="30" t="s">
        <v>20</v>
      </c>
      <c r="B9" s="30">
        <v>0</v>
      </c>
      <c r="C9" s="30">
        <v>73.14</v>
      </c>
      <c r="D9" s="30">
        <v>72</v>
      </c>
      <c r="E9" s="30">
        <v>84.85</v>
      </c>
      <c r="F9" s="3"/>
      <c r="G9" s="32" t="s">
        <v>24</v>
      </c>
      <c r="H9" s="28">
        <v>0</v>
      </c>
    </row>
    <row r="10" spans="1:14" x14ac:dyDescent="0.25">
      <c r="A10" s="30" t="s">
        <v>21</v>
      </c>
      <c r="B10" s="30">
        <v>0</v>
      </c>
      <c r="C10" s="30">
        <v>116.9</v>
      </c>
      <c r="D10" s="30">
        <v>119</v>
      </c>
      <c r="E10" s="30">
        <v>133.97</v>
      </c>
      <c r="F10" s="3"/>
      <c r="G10" s="3"/>
      <c r="H10" s="3"/>
    </row>
    <row r="11" spans="1:14" x14ac:dyDescent="0.25">
      <c r="A11" s="30" t="s">
        <v>22</v>
      </c>
      <c r="B11" s="30">
        <v>0</v>
      </c>
      <c r="C11" s="30">
        <v>138.93</v>
      </c>
      <c r="D11" s="30">
        <v>140</v>
      </c>
      <c r="E11" s="30">
        <v>157.26</v>
      </c>
      <c r="F11" s="3"/>
      <c r="G11" s="3"/>
      <c r="H11" s="3"/>
    </row>
    <row r="12" spans="1:14" x14ac:dyDescent="0.25">
      <c r="A12" s="3"/>
      <c r="B12" s="3"/>
      <c r="F12" s="3"/>
      <c r="G12" s="3"/>
      <c r="H12" s="3"/>
      <c r="L12" s="3"/>
      <c r="M12" s="3"/>
      <c r="N12" s="3"/>
    </row>
  </sheetData>
  <sheetProtection algorithmName="SHA-512" hashValue="dc/hVo2dN2q4c7SHpWuVqI09khKws12JFxTkhp1EM+oqHAVqcEwcU02tpntj7ODrOOHMJU8yjVgKwsNYBBfhRg==" saltValue="n0wBN3MBDmdukYi0IYOfmw==" spinCount="100000" sheet="1" objects="1" scenarios="1" selectLockedCells="1" selectUnlockedCells="1"/>
  <sortState ref="G2:H7">
    <sortCondition descending="1" ref="H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David</dc:creator>
  <cp:lastModifiedBy>Erwin David</cp:lastModifiedBy>
  <dcterms:created xsi:type="dcterms:W3CDTF">2018-05-19T20:19:15Z</dcterms:created>
  <dcterms:modified xsi:type="dcterms:W3CDTF">2018-05-30T05:47:52Z</dcterms:modified>
</cp:coreProperties>
</file>